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568" windowHeight="619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'Sheet1'!$A$1:$Q$60</definedName>
  </definedNames>
  <calcPr fullCalcOnLoad="1"/>
</workbook>
</file>

<file path=xl/sharedStrings.xml><?xml version="1.0" encoding="utf-8"?>
<sst xmlns="http://schemas.openxmlformats.org/spreadsheetml/2006/main" count="184" uniqueCount="107">
  <si>
    <t>(Min. 45)</t>
  </si>
  <si>
    <t>Grd</t>
  </si>
  <si>
    <t>Crd</t>
  </si>
  <si>
    <t>Other</t>
  </si>
  <si>
    <t>MATH</t>
  </si>
  <si>
    <t>Enrolled:</t>
  </si>
  <si>
    <t>SubTotal*</t>
  </si>
  <si>
    <t>TOTAL</t>
  </si>
  <si>
    <t>Less Remedials</t>
  </si>
  <si>
    <t>ARTS</t>
  </si>
  <si>
    <t>BHSC</t>
  </si>
  <si>
    <t>DATE</t>
  </si>
  <si>
    <t xml:space="preserve">DEAN                                           </t>
  </si>
  <si>
    <t>Upper Level Courses (300-400)</t>
  </si>
  <si>
    <t>Major GPA</t>
  </si>
  <si>
    <t>Overall GPA</t>
  </si>
  <si>
    <t>CR</t>
  </si>
  <si>
    <t>GPA HOURS</t>
  </si>
  <si>
    <t>Plus Credits</t>
  </si>
  <si>
    <t>Less  F's</t>
  </si>
  <si>
    <t>Enrolled</t>
  </si>
  <si>
    <t>Major Hours</t>
  </si>
  <si>
    <t>Quality Points</t>
  </si>
  <si>
    <t>Quality  Points</t>
  </si>
  <si>
    <t>DOG:</t>
  </si>
  <si>
    <t>ENGLISH (12)</t>
  </si>
  <si>
    <t>ARTS (3)</t>
  </si>
  <si>
    <t>SUMMARY</t>
  </si>
  <si>
    <t>HISTORY (3)</t>
  </si>
  <si>
    <t>BHSC (6)</t>
  </si>
  <si>
    <t>MINOR (18 CR)</t>
  </si>
  <si>
    <t>_____________</t>
  </si>
  <si>
    <t>___</t>
  </si>
  <si>
    <t>COMPLETE DEGREE:</t>
  </si>
  <si>
    <t>DEPT</t>
  </si>
  <si>
    <t>EXTRA COURSES</t>
  </si>
  <si>
    <t>ENGLISH</t>
  </si>
  <si>
    <t>HISTORY</t>
  </si>
  <si>
    <t>EXTRA</t>
  </si>
  <si>
    <t>ENGL</t>
  </si>
  <si>
    <t>Literature</t>
  </si>
  <si>
    <t>Technical Writing</t>
  </si>
  <si>
    <t>CMPS</t>
  </si>
  <si>
    <t>COMMUNICATION (3)</t>
  </si>
  <si>
    <t>SCI ELEC</t>
  </si>
  <si>
    <t>CMCN</t>
  </si>
  <si>
    <t xml:space="preserve">COURSES NEEDED TO </t>
  </si>
  <si>
    <t>TRANSFER CREDITS</t>
  </si>
  <si>
    <t>(includes EXTRA)</t>
  </si>
  <si>
    <t>HIST</t>
  </si>
  <si>
    <t>Intro Acad Writing</t>
  </si>
  <si>
    <t>Writ &amp; Res Culture</t>
  </si>
  <si>
    <t>Other Required (4)</t>
  </si>
  <si>
    <t>Cajun Connection</t>
  </si>
  <si>
    <t>Info Literacy</t>
  </si>
  <si>
    <t>OTHER</t>
  </si>
  <si>
    <t>(Min. 120)</t>
  </si>
  <si>
    <t>INFX</t>
  </si>
  <si>
    <t>Fund of Infx</t>
  </si>
  <si>
    <t>Human Cmpt Inter</t>
  </si>
  <si>
    <t>Info Assur &amp; Secur</t>
  </si>
  <si>
    <t>Sys Integ &amp; Arch</t>
  </si>
  <si>
    <t>Info Mgmt</t>
  </si>
  <si>
    <t>Sys Admin &amp; Main</t>
  </si>
  <si>
    <t>Web Sys &amp; Tech</t>
  </si>
  <si>
    <t>Inform Capstone</t>
  </si>
  <si>
    <t>Pre-Calc Alg &amp; Trig</t>
  </si>
  <si>
    <t>Survey of Calc</t>
  </si>
  <si>
    <t>SCIENCE ELECTIVES (9)</t>
  </si>
  <si>
    <t>Intro Computer Sci</t>
  </si>
  <si>
    <t>Computer in Soc</t>
  </si>
  <si>
    <t>CONC/Elec</t>
  </si>
  <si>
    <t>VLOOKUP TABLE</t>
  </si>
  <si>
    <t>A</t>
  </si>
  <si>
    <t>B</t>
  </si>
  <si>
    <t>C</t>
  </si>
  <si>
    <t>D</t>
  </si>
  <si>
    <t>F</t>
  </si>
  <si>
    <t>I</t>
  </si>
  <si>
    <t>BI &amp; Adv Database</t>
  </si>
  <si>
    <t>ACCT</t>
  </si>
  <si>
    <t>ECON</t>
  </si>
  <si>
    <t>FNAN</t>
  </si>
  <si>
    <t>Business Finance</t>
  </si>
  <si>
    <t>MGMT</t>
  </si>
  <si>
    <t>Mgmt of Behavior</t>
  </si>
  <si>
    <t>COMPUTER SCIENCE (8)</t>
  </si>
  <si>
    <t>INFORMATICS(30)</t>
  </si>
  <si>
    <t>STAT</t>
  </si>
  <si>
    <t>UNIV</t>
  </si>
  <si>
    <t>______</t>
  </si>
  <si>
    <t xml:space="preserve">Name                                                                  </t>
  </si>
  <si>
    <t>CLID</t>
  </si>
  <si>
    <t>S300-01</t>
  </si>
  <si>
    <t>Info Tech Infrastruct</t>
  </si>
  <si>
    <t>Org/Intro to Data</t>
  </si>
  <si>
    <t>Adv Network Infra</t>
  </si>
  <si>
    <t>Bus Analy &amp; Deisgn</t>
  </si>
  <si>
    <t>Managerial Acct</t>
  </si>
  <si>
    <t>Intro to Stat</t>
  </si>
  <si>
    <t>MATHEMATICS (9)</t>
  </si>
  <si>
    <t>INFORMATICS-Business Informatics</t>
  </si>
  <si>
    <t>2013-2015 Catalog</t>
  </si>
  <si>
    <t>Thinking</t>
  </si>
  <si>
    <t>Concentration Area</t>
  </si>
  <si>
    <t>Concentration Core/ Electives (33)</t>
  </si>
  <si>
    <t>Financial Acct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</si>
</sst>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"/>
    <numFmt numFmtId="166" formatCode="0.000"/>
  </numFmts>
  <fonts count="46">
    <font>
      <sz val="10"/>
      <name val="Arial"/>
      <family val="0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/>
      <protection locked="0"/>
    </xf>
    <xf numFmtId="15" fontId="1" fillId="0" borderId="0" xfId="0" applyNumberFormat="1" applyFont="1" applyAlignment="1" applyProtection="1">
      <alignment horizontal="right"/>
      <protection locked="0"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 locked="0"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1" fontId="2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1" fontId="0" fillId="0" borderId="0" xfId="0" applyNumberFormat="1" applyFont="1" applyBorder="1" applyAlignment="1" applyProtection="1">
      <alignment horizontal="center"/>
      <protection/>
    </xf>
    <xf numFmtId="1" fontId="0" fillId="0" borderId="0" xfId="0" applyNumberFormat="1" applyFont="1" applyAlignment="1">
      <alignment horizontal="center"/>
    </xf>
    <xf numFmtId="0" fontId="2" fillId="0" borderId="18" xfId="0" applyFont="1" applyBorder="1" applyAlignment="1" applyProtection="1">
      <alignment/>
      <protection locked="0"/>
    </xf>
    <xf numFmtId="165" fontId="0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left"/>
      <protection/>
    </xf>
    <xf numFmtId="0" fontId="0" fillId="0" borderId="18" xfId="0" applyBorder="1" applyAlignment="1">
      <alignment horizontal="center"/>
    </xf>
    <xf numFmtId="166" fontId="0" fillId="0" borderId="18" xfId="0" applyNumberFormat="1" applyFont="1" applyBorder="1" applyAlignment="1" applyProtection="1">
      <alignment horizontal="center"/>
      <protection/>
    </xf>
    <xf numFmtId="0" fontId="4" fillId="0" borderId="0" xfId="0" applyFont="1" applyAlignment="1">
      <alignment horizontal="left"/>
    </xf>
    <xf numFmtId="1" fontId="0" fillId="0" borderId="0" xfId="0" applyNumberFormat="1" applyFont="1" applyAlignment="1" applyProtection="1">
      <alignment horizontal="left"/>
      <protection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 horizontal="left"/>
      <protection locked="0"/>
    </xf>
    <xf numFmtId="0" fontId="0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horizontal="center"/>
      <protection/>
    </xf>
    <xf numFmtId="1" fontId="9" fillId="0" borderId="0" xfId="0" applyNumberFormat="1" applyFont="1" applyAlignment="1" applyProtection="1">
      <alignment horizontal="left"/>
      <protection/>
    </xf>
    <xf numFmtId="1" fontId="10" fillId="0" borderId="0" xfId="0" applyNumberFormat="1" applyFont="1" applyAlignment="1" applyProtection="1">
      <alignment horizontal="center"/>
      <protection/>
    </xf>
    <xf numFmtId="1" fontId="11" fillId="0" borderId="0" xfId="0" applyNumberFormat="1" applyFont="1" applyAlignment="1" applyProtection="1">
      <alignment horizontal="center"/>
      <protection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8"/>
  <sheetViews>
    <sheetView tabSelected="1" zoomScalePageLayoutView="0" workbookViewId="0" topLeftCell="A1">
      <selection activeCell="J44" sqref="J44"/>
    </sheetView>
  </sheetViews>
  <sheetFormatPr defaultColWidth="9.140625" defaultRowHeight="12.75"/>
  <cols>
    <col min="1" max="1" width="6.140625" style="66" customWidth="1"/>
    <col min="2" max="2" width="4.7109375" style="66" customWidth="1"/>
    <col min="3" max="3" width="17.00390625" style="0" customWidth="1"/>
    <col min="4" max="4" width="5.28125" style="44" customWidth="1"/>
    <col min="5" max="5" width="5.57421875" style="44" customWidth="1"/>
    <col min="6" max="6" width="5.140625" style="0" customWidth="1"/>
    <col min="7" max="7" width="7.140625" style="66" customWidth="1"/>
    <col min="8" max="8" width="4.8515625" style="66" customWidth="1"/>
    <col min="9" max="9" width="15.00390625" style="0" customWidth="1"/>
    <col min="10" max="10" width="5.421875" style="44" customWidth="1"/>
    <col min="11" max="11" width="4.57421875" style="44" customWidth="1"/>
    <col min="12" max="12" width="5.57421875" style="44" customWidth="1"/>
    <col min="13" max="13" width="10.00390625" style="44" customWidth="1"/>
    <col min="14" max="14" width="4.28125" style="44" customWidth="1"/>
    <col min="15" max="15" width="3.8515625" style="44" customWidth="1"/>
    <col min="16" max="16" width="3.28125" style="44" hidden="1" customWidth="1"/>
    <col min="17" max="17" width="1.28515625" style="0" hidden="1" customWidth="1"/>
  </cols>
  <sheetData>
    <row r="1" spans="1:16" ht="13.5">
      <c r="A1" s="49" t="s">
        <v>101</v>
      </c>
      <c r="B1" s="67"/>
      <c r="C1" s="3"/>
      <c r="D1" s="10"/>
      <c r="E1" s="22" t="s">
        <v>93</v>
      </c>
      <c r="F1" s="48"/>
      <c r="G1" s="70" t="s">
        <v>13</v>
      </c>
      <c r="H1" s="70"/>
      <c r="I1" s="8"/>
      <c r="J1" s="46"/>
      <c r="K1" s="46"/>
      <c r="M1" s="9" t="s">
        <v>0</v>
      </c>
      <c r="N1" s="6"/>
      <c r="O1" s="6"/>
      <c r="P1" s="6"/>
    </row>
    <row r="2" spans="1:16" ht="12.75">
      <c r="A2" s="63" t="s">
        <v>102</v>
      </c>
      <c r="B2" s="63"/>
      <c r="C2" s="6"/>
      <c r="D2" s="22" t="s">
        <v>24</v>
      </c>
      <c r="E2" s="49"/>
      <c r="G2" s="47" t="s">
        <v>17</v>
      </c>
      <c r="H2" s="47"/>
      <c r="I2" s="52">
        <f>SUM(E6:E55,K6:K38)</f>
        <v>0</v>
      </c>
      <c r="J2" s="47" t="s">
        <v>21</v>
      </c>
      <c r="K2" s="47"/>
      <c r="M2" s="53">
        <f>SUM(E6:E15,E24:E26)</f>
        <v>0</v>
      </c>
      <c r="N2" s="40"/>
      <c r="O2" s="40"/>
      <c r="P2" s="40"/>
    </row>
    <row r="3" spans="1:16" ht="12.75">
      <c r="A3" s="63" t="s">
        <v>91</v>
      </c>
      <c r="B3" s="63"/>
      <c r="C3" s="16"/>
      <c r="D3" s="46"/>
      <c r="E3" s="46"/>
      <c r="F3" s="30"/>
      <c r="G3" s="47" t="s">
        <v>22</v>
      </c>
      <c r="H3" s="47"/>
      <c r="I3" s="53">
        <f>SUM(F6:F55,L6:L38)</f>
        <v>0</v>
      </c>
      <c r="J3" s="47" t="s">
        <v>23</v>
      </c>
      <c r="K3" s="47"/>
      <c r="M3" s="53">
        <f>SUM(F6:F15,F24:F26)</f>
        <v>0</v>
      </c>
      <c r="N3" s="40"/>
      <c r="O3" s="40"/>
      <c r="P3" s="40"/>
    </row>
    <row r="4" spans="1:16" ht="13.5" thickBot="1">
      <c r="A4" s="64" t="s">
        <v>92</v>
      </c>
      <c r="B4" s="64"/>
      <c r="C4" s="55"/>
      <c r="D4" s="71"/>
      <c r="E4" s="71"/>
      <c r="F4" s="55"/>
      <c r="G4" s="57" t="s">
        <v>15</v>
      </c>
      <c r="H4" s="57"/>
      <c r="I4" s="59" t="e">
        <f>I3/I2</f>
        <v>#DIV/0!</v>
      </c>
      <c r="J4" s="57" t="s">
        <v>14</v>
      </c>
      <c r="K4" s="57"/>
      <c r="L4" s="58"/>
      <c r="M4" s="59" t="e">
        <f>M3/M2</f>
        <v>#DIV/0!</v>
      </c>
      <c r="N4" s="56"/>
      <c r="O4" s="56"/>
      <c r="P4" s="41"/>
    </row>
    <row r="5" spans="1:18" ht="14.25" thickBot="1" thickTop="1">
      <c r="A5" s="65" t="s">
        <v>87</v>
      </c>
      <c r="B5" s="68"/>
      <c r="C5" s="50"/>
      <c r="D5" s="11" t="s">
        <v>1</v>
      </c>
      <c r="E5" s="11" t="s">
        <v>2</v>
      </c>
      <c r="F5" s="11" t="s">
        <v>3</v>
      </c>
      <c r="G5" s="65" t="s">
        <v>28</v>
      </c>
      <c r="H5" s="67"/>
      <c r="I5" s="3"/>
      <c r="J5" s="10" t="s">
        <v>1</v>
      </c>
      <c r="K5" s="10" t="s">
        <v>2</v>
      </c>
      <c r="L5" s="10" t="s">
        <v>3</v>
      </c>
      <c r="M5" s="5" t="s">
        <v>30</v>
      </c>
      <c r="N5" s="10"/>
      <c r="O5" s="10"/>
      <c r="P5"/>
      <c r="R5" s="1"/>
    </row>
    <row r="6" spans="1:23" ht="12.75">
      <c r="A6" s="63" t="s">
        <v>57</v>
      </c>
      <c r="B6" s="63">
        <v>101</v>
      </c>
      <c r="C6" s="6" t="s">
        <v>58</v>
      </c>
      <c r="D6" s="62"/>
      <c r="F6" s="40">
        <f aca="true" t="shared" si="0" ref="F6:F15">VLOOKUP(D6,$U$8:$V$15,2)*E6</f>
        <v>0</v>
      </c>
      <c r="G6" s="17" t="s">
        <v>49</v>
      </c>
      <c r="H6" s="17"/>
      <c r="I6" s="7"/>
      <c r="J6" s="10"/>
      <c r="K6" s="13"/>
      <c r="L6" s="40">
        <f>VLOOKUP(J6,$U$8:$V$15,2)*K6</f>
        <v>0</v>
      </c>
      <c r="M6" s="61" t="s">
        <v>31</v>
      </c>
      <c r="N6" s="40" t="s">
        <v>32</v>
      </c>
      <c r="O6" s="40"/>
      <c r="P6" s="10"/>
      <c r="R6" s="1"/>
      <c r="T6" s="26"/>
      <c r="U6" s="27" t="s">
        <v>72</v>
      </c>
      <c r="V6" s="27"/>
      <c r="W6" s="28"/>
    </row>
    <row r="7" spans="1:23" ht="12.75">
      <c r="A7" s="63" t="s">
        <v>57</v>
      </c>
      <c r="B7" s="17">
        <v>210</v>
      </c>
      <c r="C7" s="7" t="s">
        <v>59</v>
      </c>
      <c r="D7" s="11"/>
      <c r="E7" s="10"/>
      <c r="F7" s="40">
        <f t="shared" si="0"/>
        <v>0</v>
      </c>
      <c r="J7" s="10"/>
      <c r="K7" s="13"/>
      <c r="L7" s="62"/>
      <c r="M7" s="61" t="s">
        <v>31</v>
      </c>
      <c r="N7" s="40" t="s">
        <v>32</v>
      </c>
      <c r="O7" s="40"/>
      <c r="P7" s="23"/>
      <c r="R7" s="1"/>
      <c r="T7" s="29"/>
      <c r="U7" s="30"/>
      <c r="V7" s="30"/>
      <c r="W7" s="31"/>
    </row>
    <row r="8" spans="1:23" ht="12.75">
      <c r="A8" s="63" t="s">
        <v>57</v>
      </c>
      <c r="B8" s="17">
        <v>240</v>
      </c>
      <c r="C8" s="7" t="s">
        <v>94</v>
      </c>
      <c r="D8" s="11"/>
      <c r="E8" s="9"/>
      <c r="F8" s="40">
        <f t="shared" si="0"/>
        <v>0</v>
      </c>
      <c r="G8" s="65" t="s">
        <v>68</v>
      </c>
      <c r="H8" s="63"/>
      <c r="I8" s="6"/>
      <c r="L8" s="40"/>
      <c r="M8" s="61" t="s">
        <v>31</v>
      </c>
      <c r="N8" s="40" t="s">
        <v>32</v>
      </c>
      <c r="O8" s="40"/>
      <c r="P8" s="23"/>
      <c r="R8" s="1"/>
      <c r="T8" s="29"/>
      <c r="U8" s="30" t="s">
        <v>73</v>
      </c>
      <c r="V8" s="30">
        <v>4</v>
      </c>
      <c r="W8" s="31"/>
    </row>
    <row r="9" spans="1:23" ht="12.75">
      <c r="A9" s="83" t="s">
        <v>57</v>
      </c>
      <c r="B9" s="84">
        <v>301</v>
      </c>
      <c r="C9" s="12" t="s">
        <v>103</v>
      </c>
      <c r="D9" s="85"/>
      <c r="E9" s="78"/>
      <c r="F9" s="79">
        <f t="shared" si="0"/>
        <v>0</v>
      </c>
      <c r="G9" s="17" t="s">
        <v>90</v>
      </c>
      <c r="H9" s="17" t="s">
        <v>32</v>
      </c>
      <c r="I9" s="7"/>
      <c r="L9" s="40">
        <f>VLOOKUP(J9,$U$8:$V$15,2)*K9</f>
        <v>0</v>
      </c>
      <c r="M9" s="61" t="s">
        <v>31</v>
      </c>
      <c r="N9" s="40" t="s">
        <v>32</v>
      </c>
      <c r="O9" s="40"/>
      <c r="P9" s="23"/>
      <c r="R9" s="1"/>
      <c r="T9" s="29"/>
      <c r="U9" s="30" t="s">
        <v>74</v>
      </c>
      <c r="V9" s="30">
        <v>3</v>
      </c>
      <c r="W9" s="31"/>
    </row>
    <row r="10" spans="1:23" ht="12.75">
      <c r="A10" s="63" t="s">
        <v>57</v>
      </c>
      <c r="B10" s="17">
        <v>320</v>
      </c>
      <c r="C10" s="7" t="s">
        <v>60</v>
      </c>
      <c r="D10" s="11"/>
      <c r="E10" s="9"/>
      <c r="F10" s="40">
        <f t="shared" si="0"/>
        <v>0</v>
      </c>
      <c r="G10" s="17" t="s">
        <v>90</v>
      </c>
      <c r="H10" s="17" t="s">
        <v>32</v>
      </c>
      <c r="I10" s="7"/>
      <c r="J10" s="11"/>
      <c r="K10" s="9"/>
      <c r="L10" s="40">
        <f>VLOOKUP(J10,$U$8:$V$15,2)*K10</f>
        <v>0</v>
      </c>
      <c r="M10" s="61" t="s">
        <v>31</v>
      </c>
      <c r="N10" s="40" t="s">
        <v>32</v>
      </c>
      <c r="O10" s="40"/>
      <c r="P10" s="23"/>
      <c r="R10" s="1"/>
      <c r="T10" s="29"/>
      <c r="U10" s="30" t="s">
        <v>75</v>
      </c>
      <c r="V10" s="30">
        <v>2</v>
      </c>
      <c r="W10" s="31"/>
    </row>
    <row r="11" spans="1:23" ht="12.75">
      <c r="A11" s="63" t="s">
        <v>57</v>
      </c>
      <c r="B11" s="17">
        <v>330</v>
      </c>
      <c r="C11" s="7" t="s">
        <v>62</v>
      </c>
      <c r="D11" s="11"/>
      <c r="E11" s="10"/>
      <c r="F11" s="40">
        <f t="shared" si="0"/>
        <v>0</v>
      </c>
      <c r="G11" s="17" t="s">
        <v>90</v>
      </c>
      <c r="H11" s="17" t="s">
        <v>32</v>
      </c>
      <c r="I11" s="7"/>
      <c r="J11" s="11"/>
      <c r="K11" s="9"/>
      <c r="L11" s="40">
        <f>VLOOKUP(J11,$U$8:$V$15,2)*K11</f>
        <v>0</v>
      </c>
      <c r="M11" s="61" t="s">
        <v>31</v>
      </c>
      <c r="N11" s="40" t="s">
        <v>32</v>
      </c>
      <c r="O11" s="40"/>
      <c r="P11" s="23"/>
      <c r="R11" s="1"/>
      <c r="T11" s="29"/>
      <c r="U11" s="30" t="s">
        <v>16</v>
      </c>
      <c r="V11" s="30">
        <v>0</v>
      </c>
      <c r="W11" s="31"/>
    </row>
    <row r="12" spans="1:23" ht="12.75">
      <c r="A12" s="63" t="s">
        <v>57</v>
      </c>
      <c r="B12" s="17">
        <v>380</v>
      </c>
      <c r="C12" s="7" t="s">
        <v>61</v>
      </c>
      <c r="D12" s="11"/>
      <c r="E12" s="11"/>
      <c r="F12" s="40">
        <f t="shared" si="0"/>
        <v>0</v>
      </c>
      <c r="G12" s="17"/>
      <c r="H12" s="17"/>
      <c r="I12" s="7"/>
      <c r="L12" s="40"/>
      <c r="M12" s="16" t="s">
        <v>7</v>
      </c>
      <c r="N12" s="40">
        <v>18</v>
      </c>
      <c r="O12" s="40"/>
      <c r="P12" s="23"/>
      <c r="R12" s="1"/>
      <c r="T12" s="29"/>
      <c r="U12" s="30" t="s">
        <v>76</v>
      </c>
      <c r="V12" s="30">
        <v>1</v>
      </c>
      <c r="W12" s="31"/>
    </row>
    <row r="13" spans="1:23" ht="12.75">
      <c r="A13" s="63" t="s">
        <v>57</v>
      </c>
      <c r="B13" s="17">
        <v>450</v>
      </c>
      <c r="C13" s="7" t="s">
        <v>63</v>
      </c>
      <c r="D13" s="11"/>
      <c r="E13" s="9"/>
      <c r="F13" s="40">
        <f t="shared" si="0"/>
        <v>0</v>
      </c>
      <c r="G13" s="65" t="s">
        <v>43</v>
      </c>
      <c r="H13" s="63"/>
      <c r="I13" s="6"/>
      <c r="L13" s="40"/>
      <c r="O13" s="23"/>
      <c r="P13" s="23"/>
      <c r="R13" s="1"/>
      <c r="T13" s="29"/>
      <c r="U13" s="30" t="s">
        <v>77</v>
      </c>
      <c r="V13" s="30">
        <v>0</v>
      </c>
      <c r="W13" s="31"/>
    </row>
    <row r="14" spans="1:23" ht="12.75">
      <c r="A14" s="63" t="s">
        <v>57</v>
      </c>
      <c r="B14" s="17">
        <v>470</v>
      </c>
      <c r="C14" s="7" t="s">
        <v>64</v>
      </c>
      <c r="D14" s="11"/>
      <c r="E14" s="9"/>
      <c r="F14" s="40">
        <f t="shared" si="0"/>
        <v>0</v>
      </c>
      <c r="G14" s="17" t="s">
        <v>45</v>
      </c>
      <c r="H14" s="17"/>
      <c r="I14" s="7"/>
      <c r="L14" s="40">
        <f>VLOOKUP(J14,$U$8:$V$15,2)*K14</f>
        <v>0</v>
      </c>
      <c r="P14" s="23"/>
      <c r="R14" s="1"/>
      <c r="T14" s="29"/>
      <c r="U14" s="30" t="s">
        <v>78</v>
      </c>
      <c r="V14" s="30">
        <v>0</v>
      </c>
      <c r="W14" s="31"/>
    </row>
    <row r="15" spans="1:23" ht="13.5" thickBot="1">
      <c r="A15" s="63" t="s">
        <v>57</v>
      </c>
      <c r="B15" s="17">
        <v>490</v>
      </c>
      <c r="C15" s="7" t="s">
        <v>65</v>
      </c>
      <c r="D15" s="11"/>
      <c r="E15" s="11"/>
      <c r="F15" s="40">
        <f t="shared" si="0"/>
        <v>0</v>
      </c>
      <c r="L15" s="62"/>
      <c r="M15" s="80" t="s">
        <v>46</v>
      </c>
      <c r="N15" s="81"/>
      <c r="O15" s="82"/>
      <c r="P15" s="23"/>
      <c r="R15" s="1"/>
      <c r="T15" s="32"/>
      <c r="U15" s="33">
        <v>0</v>
      </c>
      <c r="V15" s="34">
        <v>0</v>
      </c>
      <c r="W15" s="35"/>
    </row>
    <row r="16" spans="7:18" ht="12.75">
      <c r="G16" s="65" t="s">
        <v>26</v>
      </c>
      <c r="H16" s="17"/>
      <c r="I16" s="7"/>
      <c r="J16" s="11"/>
      <c r="K16" s="10"/>
      <c r="L16" s="40"/>
      <c r="M16" s="80" t="s">
        <v>33</v>
      </c>
      <c r="N16" s="81"/>
      <c r="O16" s="82"/>
      <c r="P16" s="23"/>
      <c r="R16" s="1"/>
    </row>
    <row r="17" spans="1:18" ht="12.75">
      <c r="A17" s="65" t="s">
        <v>86</v>
      </c>
      <c r="B17" s="67"/>
      <c r="C17" s="3"/>
      <c r="F17" s="40"/>
      <c r="G17" s="17" t="s">
        <v>90</v>
      </c>
      <c r="H17" s="17" t="s">
        <v>32</v>
      </c>
      <c r="I17" s="7"/>
      <c r="J17" s="10"/>
      <c r="K17" s="9"/>
      <c r="L17" s="40">
        <f>VLOOKUP(J17,$U$8:$V$15,2)*K17</f>
        <v>0</v>
      </c>
      <c r="M17" s="61" t="s">
        <v>34</v>
      </c>
      <c r="N17" s="40" t="s">
        <v>16</v>
      </c>
      <c r="O17" s="23"/>
      <c r="P17" s="23"/>
      <c r="R17" s="1"/>
    </row>
    <row r="18" spans="1:18" ht="12.75">
      <c r="A18" s="17" t="s">
        <v>42</v>
      </c>
      <c r="B18" s="17">
        <v>150</v>
      </c>
      <c r="C18" s="7" t="s">
        <v>69</v>
      </c>
      <c r="F18" s="40">
        <f>VLOOKUP(D18,$U$8:$V$15,2)*E18</f>
        <v>0</v>
      </c>
      <c r="M18" s="61" t="s">
        <v>31</v>
      </c>
      <c r="N18" s="40" t="s">
        <v>32</v>
      </c>
      <c r="O18" s="40"/>
      <c r="P18" s="23"/>
      <c r="R18" s="1"/>
    </row>
    <row r="19" spans="1:18" ht="12.75">
      <c r="A19" s="66" t="s">
        <v>42</v>
      </c>
      <c r="B19" s="66">
        <v>260</v>
      </c>
      <c r="C19" s="12" t="s">
        <v>95</v>
      </c>
      <c r="F19" s="40">
        <f>VLOOKUP(D19,$U$8:$V$15,2)*E19</f>
        <v>0</v>
      </c>
      <c r="G19" s="65" t="s">
        <v>52</v>
      </c>
      <c r="H19" s="67"/>
      <c r="I19" s="3"/>
      <c r="J19" s="10"/>
      <c r="K19" s="13"/>
      <c r="L19" s="40"/>
      <c r="M19" s="61" t="s">
        <v>31</v>
      </c>
      <c r="N19" s="40" t="s">
        <v>32</v>
      </c>
      <c r="O19" s="40"/>
      <c r="P19" s="23"/>
      <c r="R19" s="1"/>
    </row>
    <row r="20" spans="1:18" ht="12.75">
      <c r="A20" s="66" t="s">
        <v>42</v>
      </c>
      <c r="B20" s="66">
        <v>310</v>
      </c>
      <c r="C20" t="s">
        <v>70</v>
      </c>
      <c r="F20" s="40">
        <f>VLOOKUP(D20,$U$8:$V$15,2)*E20</f>
        <v>0</v>
      </c>
      <c r="G20" s="17" t="s">
        <v>89</v>
      </c>
      <c r="H20" s="17">
        <v>100</v>
      </c>
      <c r="I20" s="3" t="s">
        <v>53</v>
      </c>
      <c r="L20" s="40">
        <f>VLOOKUP(J20,$U$8:$V$15,2)*K20</f>
        <v>0</v>
      </c>
      <c r="M20" s="61" t="s">
        <v>31</v>
      </c>
      <c r="N20" s="40" t="s">
        <v>32</v>
      </c>
      <c r="O20" s="40"/>
      <c r="P20" s="23"/>
      <c r="R20" s="1"/>
    </row>
    <row r="21" spans="7:18" ht="12.75">
      <c r="G21" s="17" t="s">
        <v>89</v>
      </c>
      <c r="H21" s="17">
        <v>200</v>
      </c>
      <c r="I21" s="3" t="s">
        <v>54</v>
      </c>
      <c r="L21" s="40">
        <f>VLOOKUP(J21,$U$8:$V$15,2)*K21</f>
        <v>0</v>
      </c>
      <c r="M21" s="61" t="s">
        <v>31</v>
      </c>
      <c r="N21" s="40" t="s">
        <v>32</v>
      </c>
      <c r="O21" s="40"/>
      <c r="P21" s="23"/>
      <c r="R21" s="1"/>
    </row>
    <row r="22" spans="13:18" ht="12.75">
      <c r="M22" s="61" t="s">
        <v>31</v>
      </c>
      <c r="N22" s="40" t="s">
        <v>32</v>
      </c>
      <c r="O22" s="40"/>
      <c r="P22" s="23"/>
      <c r="R22" s="1"/>
    </row>
    <row r="23" spans="1:18" ht="12.75">
      <c r="A23" s="72" t="s">
        <v>105</v>
      </c>
      <c r="B23" s="73"/>
      <c r="C23" s="73"/>
      <c r="D23" s="74"/>
      <c r="E23" s="74"/>
      <c r="F23" s="40"/>
      <c r="M23" s="61" t="s">
        <v>31</v>
      </c>
      <c r="N23" s="40" t="s">
        <v>32</v>
      </c>
      <c r="O23" s="40"/>
      <c r="P23" s="23"/>
      <c r="R23" s="1"/>
    </row>
    <row r="24" spans="1:18" ht="12.75">
      <c r="A24" s="63" t="s">
        <v>57</v>
      </c>
      <c r="B24" s="17">
        <v>435</v>
      </c>
      <c r="C24" s="7" t="s">
        <v>79</v>
      </c>
      <c r="D24" s="10"/>
      <c r="E24" s="10"/>
      <c r="F24" s="40">
        <f>VLOOKUP(D24,$U$8:$V$15,2)*E24</f>
        <v>0</v>
      </c>
      <c r="M24" s="61" t="s">
        <v>31</v>
      </c>
      <c r="N24" s="40" t="s">
        <v>32</v>
      </c>
      <c r="O24" s="40"/>
      <c r="P24" s="23"/>
      <c r="R24" s="1"/>
    </row>
    <row r="25" spans="1:18" ht="12.75">
      <c r="A25" s="63" t="s">
        <v>57</v>
      </c>
      <c r="B25" s="17">
        <v>440</v>
      </c>
      <c r="C25" s="7" t="s">
        <v>96</v>
      </c>
      <c r="D25" s="11"/>
      <c r="E25" s="11"/>
      <c r="F25" s="40">
        <f>VLOOKUP(D25,$U$8:$V$15,2)*E25</f>
        <v>0</v>
      </c>
      <c r="G25" s="65" t="s">
        <v>35</v>
      </c>
      <c r="M25" s="61" t="s">
        <v>31</v>
      </c>
      <c r="N25" s="40" t="s">
        <v>32</v>
      </c>
      <c r="O25" s="23"/>
      <c r="Q25" s="44"/>
      <c r="R25" s="23"/>
    </row>
    <row r="26" spans="1:18" ht="12.75">
      <c r="A26" s="63" t="s">
        <v>57</v>
      </c>
      <c r="B26" s="17">
        <v>481</v>
      </c>
      <c r="C26" s="7" t="s">
        <v>97</v>
      </c>
      <c r="D26" s="11"/>
      <c r="E26" s="9"/>
      <c r="F26" s="40">
        <f>VLOOKUP(D26,$U$8:$V$15,2)*E26</f>
        <v>0</v>
      </c>
      <c r="L26" s="40">
        <f aca="true" t="shared" si="1" ref="L26:L37">VLOOKUP(J26,$U$8:$V$15,2)*K26</f>
        <v>0</v>
      </c>
      <c r="M26" s="61"/>
      <c r="N26" s="40"/>
      <c r="O26" s="23"/>
      <c r="Q26" s="44"/>
      <c r="R26" s="23"/>
    </row>
    <row r="27" spans="1:18" ht="12.75">
      <c r="A27" s="17" t="s">
        <v>80</v>
      </c>
      <c r="B27" s="75">
        <v>201</v>
      </c>
      <c r="C27" s="75" t="s">
        <v>106</v>
      </c>
      <c r="D27" s="62"/>
      <c r="E27" s="62"/>
      <c r="F27" s="40">
        <f aca="true" t="shared" si="2" ref="F27:F33">VLOOKUP(D27,$U$8:$V$15,2)*E27</f>
        <v>0</v>
      </c>
      <c r="L27" s="40">
        <f t="shared" si="1"/>
        <v>0</v>
      </c>
      <c r="M27" s="61"/>
      <c r="N27" s="40"/>
      <c r="O27" s="23"/>
      <c r="Q27" s="44"/>
      <c r="R27" s="23"/>
    </row>
    <row r="28" spans="1:18" ht="12.75">
      <c r="A28" s="17" t="s">
        <v>80</v>
      </c>
      <c r="B28" s="17">
        <v>202</v>
      </c>
      <c r="C28" s="7" t="s">
        <v>98</v>
      </c>
      <c r="D28" s="11"/>
      <c r="E28" s="10"/>
      <c r="F28" s="40">
        <f t="shared" si="2"/>
        <v>0</v>
      </c>
      <c r="L28" s="40">
        <f t="shared" si="1"/>
        <v>0</v>
      </c>
      <c r="M28" s="61"/>
      <c r="N28" s="40"/>
      <c r="O28" s="23"/>
      <c r="Q28" s="44"/>
      <c r="R28" s="23"/>
    </row>
    <row r="29" spans="1:18" ht="12.75">
      <c r="A29" s="17" t="s">
        <v>81</v>
      </c>
      <c r="B29" s="17" t="s">
        <v>32</v>
      </c>
      <c r="C29" s="7"/>
      <c r="D29" s="11"/>
      <c r="E29" s="10"/>
      <c r="F29" s="40">
        <f t="shared" si="2"/>
        <v>0</v>
      </c>
      <c r="G29" s="17"/>
      <c r="H29" s="17"/>
      <c r="I29" s="7"/>
      <c r="L29" s="40">
        <f t="shared" si="1"/>
        <v>0</v>
      </c>
      <c r="M29" s="61"/>
      <c r="N29" s="40"/>
      <c r="O29" s="23"/>
      <c r="P29" s="9"/>
      <c r="Q29" s="9"/>
      <c r="R29" s="23"/>
    </row>
    <row r="30" spans="1:18" ht="12.75">
      <c r="A30" s="17" t="s">
        <v>82</v>
      </c>
      <c r="B30" s="17">
        <v>300</v>
      </c>
      <c r="C30" s="7" t="s">
        <v>83</v>
      </c>
      <c r="D30" s="11"/>
      <c r="E30" s="9"/>
      <c r="F30" s="40">
        <f t="shared" si="2"/>
        <v>0</v>
      </c>
      <c r="G30" s="17"/>
      <c r="H30" s="17"/>
      <c r="I30" s="7"/>
      <c r="L30" s="40">
        <f t="shared" si="1"/>
        <v>0</v>
      </c>
      <c r="M30" s="61"/>
      <c r="N30" s="40"/>
      <c r="O30" s="23"/>
      <c r="P30" s="9"/>
      <c r="Q30" s="9"/>
      <c r="R30" s="23"/>
    </row>
    <row r="31" spans="1:18" ht="12.75">
      <c r="A31" s="76" t="s">
        <v>84</v>
      </c>
      <c r="B31" s="77">
        <v>320</v>
      </c>
      <c r="C31" s="76" t="s">
        <v>85</v>
      </c>
      <c r="D31" s="9"/>
      <c r="E31" s="78"/>
      <c r="F31" s="40">
        <f t="shared" si="2"/>
        <v>0</v>
      </c>
      <c r="G31" s="17"/>
      <c r="H31" s="17"/>
      <c r="I31" s="7"/>
      <c r="L31" s="40">
        <f t="shared" si="1"/>
        <v>0</v>
      </c>
      <c r="M31" s="61"/>
      <c r="N31" s="40"/>
      <c r="O31" s="23"/>
      <c r="Q31" s="44"/>
      <c r="R31" s="23"/>
    </row>
    <row r="32" spans="1:18" ht="12.75">
      <c r="A32" s="17" t="s">
        <v>90</v>
      </c>
      <c r="B32" s="17" t="s">
        <v>32</v>
      </c>
      <c r="C32" s="12" t="s">
        <v>104</v>
      </c>
      <c r="D32" s="62"/>
      <c r="F32" s="40">
        <f t="shared" si="2"/>
        <v>0</v>
      </c>
      <c r="G32" s="17"/>
      <c r="H32" s="17"/>
      <c r="I32" s="7"/>
      <c r="L32" s="40">
        <f t="shared" si="1"/>
        <v>0</v>
      </c>
      <c r="M32" s="61"/>
      <c r="N32" s="40"/>
      <c r="O32" s="23"/>
      <c r="P32" s="9"/>
      <c r="Q32" s="9"/>
      <c r="R32" s="38"/>
    </row>
    <row r="33" spans="1:18" ht="12.75">
      <c r="A33" s="17" t="s">
        <v>90</v>
      </c>
      <c r="B33" s="17" t="s">
        <v>32</v>
      </c>
      <c r="C33" s="12" t="s">
        <v>104</v>
      </c>
      <c r="F33" s="40">
        <f t="shared" si="2"/>
        <v>0</v>
      </c>
      <c r="G33" s="17"/>
      <c r="H33" s="17"/>
      <c r="I33" s="7"/>
      <c r="L33" s="40">
        <f t="shared" si="1"/>
        <v>0</v>
      </c>
      <c r="P33" s="23"/>
      <c r="R33" s="1"/>
    </row>
    <row r="34" spans="1:18" ht="12.75">
      <c r="A34" s="17" t="s">
        <v>90</v>
      </c>
      <c r="B34" s="17" t="s">
        <v>32</v>
      </c>
      <c r="C34" s="12" t="s">
        <v>104</v>
      </c>
      <c r="F34" s="40">
        <f>VLOOKUP(D34,$U$8:$V$15,2)*E34</f>
        <v>0</v>
      </c>
      <c r="G34" s="17"/>
      <c r="H34" s="17"/>
      <c r="L34" s="40">
        <f t="shared" si="1"/>
        <v>0</v>
      </c>
      <c r="P34" s="23"/>
      <c r="R34" s="1"/>
    </row>
    <row r="35" spans="7:18" ht="12.75">
      <c r="G35" s="17"/>
      <c r="H35" s="17"/>
      <c r="L35" s="40">
        <f t="shared" si="1"/>
        <v>0</v>
      </c>
      <c r="P35" s="23"/>
      <c r="R35" s="1"/>
    </row>
    <row r="36" spans="1:18" ht="12.75">
      <c r="A36" s="65" t="s">
        <v>25</v>
      </c>
      <c r="B36" s="68"/>
      <c r="C36" s="50"/>
      <c r="D36" s="11"/>
      <c r="E36" s="9"/>
      <c r="F36" s="40"/>
      <c r="G36" s="17"/>
      <c r="H36" s="17"/>
      <c r="L36" s="40">
        <f t="shared" si="1"/>
        <v>0</v>
      </c>
      <c r="M36" s="60" t="s">
        <v>47</v>
      </c>
      <c r="N36" s="60"/>
      <c r="O36" s="60"/>
      <c r="P36" s="23"/>
      <c r="R36" s="1"/>
    </row>
    <row r="37" spans="1:18" ht="12.75">
      <c r="A37" s="17" t="s">
        <v>39</v>
      </c>
      <c r="B37" s="17">
        <v>101</v>
      </c>
      <c r="C37" s="7" t="s">
        <v>50</v>
      </c>
      <c r="D37" s="10"/>
      <c r="E37" s="10"/>
      <c r="F37" s="40">
        <f>VLOOKUP(D37,$U$8:$V$15,2)*E37</f>
        <v>0</v>
      </c>
      <c r="L37" s="40">
        <f t="shared" si="1"/>
        <v>0</v>
      </c>
      <c r="M37" s="66"/>
      <c r="P37" s="23"/>
      <c r="R37" s="1"/>
    </row>
    <row r="38" spans="1:18" ht="12.75">
      <c r="A38" s="17" t="s">
        <v>39</v>
      </c>
      <c r="B38" s="17">
        <v>102</v>
      </c>
      <c r="C38" s="7" t="s">
        <v>51</v>
      </c>
      <c r="D38" s="11"/>
      <c r="E38" s="11"/>
      <c r="F38" s="40">
        <f>VLOOKUP(D38,$U$8:$V$15,2)*E38</f>
        <v>0</v>
      </c>
      <c r="L38" s="62"/>
      <c r="R38" s="1"/>
    </row>
    <row r="39" spans="1:18" ht="12.75">
      <c r="A39" s="17" t="s">
        <v>39</v>
      </c>
      <c r="B39" s="17" t="s">
        <v>32</v>
      </c>
      <c r="C39" s="7" t="s">
        <v>40</v>
      </c>
      <c r="D39" s="11"/>
      <c r="E39" s="9"/>
      <c r="F39" s="40">
        <f>VLOOKUP(D39,$U$8:$V$15,2)*E39</f>
        <v>0</v>
      </c>
      <c r="Q39" s="23"/>
      <c r="R39" s="1"/>
    </row>
    <row r="40" spans="1:18" ht="12.75">
      <c r="A40" s="17" t="s">
        <v>39</v>
      </c>
      <c r="B40" s="17">
        <v>365</v>
      </c>
      <c r="C40" s="7" t="s">
        <v>41</v>
      </c>
      <c r="D40" s="10"/>
      <c r="E40" s="10"/>
      <c r="F40" s="40">
        <f>VLOOKUP(D40,$U$8:$V$15,2)*E40</f>
        <v>0</v>
      </c>
      <c r="M40" s="73"/>
      <c r="N40" s="49"/>
      <c r="O40" s="73"/>
      <c r="R40" s="1"/>
    </row>
    <row r="41" spans="6:18" ht="12.75">
      <c r="F41" s="40"/>
      <c r="I41" s="14" t="s">
        <v>27</v>
      </c>
      <c r="J41" s="3"/>
      <c r="K41" s="45" t="s">
        <v>5</v>
      </c>
      <c r="L41" s="10"/>
      <c r="M41" s="73"/>
      <c r="N41" s="73"/>
      <c r="O41" s="73"/>
      <c r="R41" s="1"/>
    </row>
    <row r="42" spans="1:18" ht="12.75">
      <c r="A42" s="65" t="s">
        <v>29</v>
      </c>
      <c r="B42" s="17"/>
      <c r="C42" s="7"/>
      <c r="D42" s="51"/>
      <c r="E42" s="9"/>
      <c r="F42" s="40"/>
      <c r="I42" s="3" t="s">
        <v>57</v>
      </c>
      <c r="J42" s="39">
        <f>SUM(E6:E15)</f>
        <v>0</v>
      </c>
      <c r="L42" s="73"/>
      <c r="M42" s="73"/>
      <c r="N42" s="72"/>
      <c r="O42" s="73"/>
      <c r="R42" s="1"/>
    </row>
    <row r="43" spans="1:18" ht="12.75">
      <c r="A43" s="17" t="s">
        <v>90</v>
      </c>
      <c r="B43" s="17" t="s">
        <v>32</v>
      </c>
      <c r="C43" s="7"/>
      <c r="D43" s="13"/>
      <c r="E43" s="13"/>
      <c r="F43" s="40">
        <f>VLOOKUP(D43,$U$8:$V$15,2)*E43</f>
        <v>0</v>
      </c>
      <c r="I43" t="s">
        <v>42</v>
      </c>
      <c r="J43" s="39">
        <f>SUM(E18:E20)</f>
        <v>0</v>
      </c>
      <c r="K43" s="10"/>
      <c r="L43" s="72"/>
      <c r="M43" s="73"/>
      <c r="N43" s="72"/>
      <c r="O43" s="73"/>
      <c r="P43" s="10"/>
      <c r="Q43" s="10"/>
      <c r="R43" s="1"/>
    </row>
    <row r="44" spans="1:18" ht="12.75">
      <c r="A44" s="17" t="s">
        <v>90</v>
      </c>
      <c r="B44" s="17" t="s">
        <v>32</v>
      </c>
      <c r="C44" s="7"/>
      <c r="D44" s="13"/>
      <c r="E44" s="13"/>
      <c r="F44" s="40">
        <f>VLOOKUP(D44,$U$8:$V$15,2)*E44</f>
        <v>0</v>
      </c>
      <c r="I44" s="15" t="s">
        <v>71</v>
      </c>
      <c r="J44" s="39">
        <f>SUM(E24:E34)</f>
        <v>0</v>
      </c>
      <c r="K44" s="10"/>
      <c r="L44" s="72"/>
      <c r="M44" s="73"/>
      <c r="N44" s="72"/>
      <c r="O44" s="73"/>
      <c r="Q44" s="10"/>
      <c r="R44" s="1"/>
    </row>
    <row r="45" spans="6:18" ht="12.75">
      <c r="F45" s="40"/>
      <c r="I45" s="15" t="s">
        <v>36</v>
      </c>
      <c r="J45" s="40">
        <f>SUM(E37:E40)</f>
        <v>0</v>
      </c>
      <c r="K45" s="10"/>
      <c r="L45" s="72"/>
      <c r="M45" s="73"/>
      <c r="N45" s="72"/>
      <c r="O45" s="73"/>
      <c r="P45" s="13"/>
      <c r="Q45" s="10"/>
      <c r="R45" s="1"/>
    </row>
    <row r="46" spans="1:18" ht="12.75">
      <c r="A46" s="65" t="s">
        <v>100</v>
      </c>
      <c r="B46" s="17"/>
      <c r="C46" s="8"/>
      <c r="F46" s="40"/>
      <c r="I46" s="15" t="s">
        <v>9</v>
      </c>
      <c r="J46" s="39">
        <f>K17</f>
        <v>0</v>
      </c>
      <c r="K46" s="10"/>
      <c r="L46" s="72"/>
      <c r="M46" s="73"/>
      <c r="N46" s="72"/>
      <c r="O46" s="73"/>
      <c r="P46" s="13"/>
      <c r="Q46" s="10"/>
      <c r="R46" s="1"/>
    </row>
    <row r="47" spans="1:18" ht="12.75">
      <c r="A47" s="17" t="s">
        <v>4</v>
      </c>
      <c r="B47" s="69">
        <v>143</v>
      </c>
      <c r="C47" s="20" t="s">
        <v>66</v>
      </c>
      <c r="D47" s="51"/>
      <c r="E47" s="43"/>
      <c r="F47" s="40">
        <f>VLOOKUP(D47,$U$8:$V$15,2)*E47</f>
        <v>0</v>
      </c>
      <c r="I47" s="15" t="s">
        <v>10</v>
      </c>
      <c r="J47" s="39">
        <f>SUM(E43:E44)</f>
        <v>0</v>
      </c>
      <c r="K47" s="10"/>
      <c r="L47" s="72"/>
      <c r="M47" s="73"/>
      <c r="N47" s="72"/>
      <c r="O47" s="73"/>
      <c r="P47" s="13"/>
      <c r="Q47" s="10"/>
      <c r="R47" s="1"/>
    </row>
    <row r="48" spans="1:18" ht="12.75">
      <c r="A48" s="17" t="s">
        <v>4</v>
      </c>
      <c r="B48" s="70">
        <v>250</v>
      </c>
      <c r="C48" s="8" t="s">
        <v>67</v>
      </c>
      <c r="D48" s="51"/>
      <c r="E48" s="43"/>
      <c r="F48" s="40">
        <f>VLOOKUP(D48,$U$8:$V$15,2)*E48</f>
        <v>0</v>
      </c>
      <c r="I48" s="15" t="s">
        <v>4</v>
      </c>
      <c r="J48" s="40">
        <f>SUM(E47:E50)</f>
        <v>0</v>
      </c>
      <c r="K48" s="10"/>
      <c r="L48" s="72"/>
      <c r="M48" s="73"/>
      <c r="N48" s="73"/>
      <c r="O48" s="73"/>
      <c r="P48" s="13"/>
      <c r="Q48" s="10"/>
      <c r="R48" s="1"/>
    </row>
    <row r="49" spans="1:18" ht="12.75">
      <c r="A49" s="17" t="s">
        <v>88</v>
      </c>
      <c r="B49" s="17">
        <v>325</v>
      </c>
      <c r="C49" s="12" t="s">
        <v>99</v>
      </c>
      <c r="D49" s="43"/>
      <c r="E49" s="43"/>
      <c r="F49" s="40">
        <f>VLOOKUP(D49,$U$8:$V$15,2)*E49</f>
        <v>0</v>
      </c>
      <c r="I49" s="15" t="s">
        <v>37</v>
      </c>
      <c r="J49" s="54">
        <f>SUM(K6:K6)</f>
        <v>0</v>
      </c>
      <c r="L49" s="73"/>
      <c r="M49" s="73"/>
      <c r="N49" s="72"/>
      <c r="O49" s="73"/>
      <c r="P49" s="13"/>
      <c r="Q49" s="25"/>
      <c r="R49" s="1"/>
    </row>
    <row r="50" spans="3:18" ht="12.75">
      <c r="C50" s="20"/>
      <c r="F50" s="79"/>
      <c r="I50" s="17" t="s">
        <v>44</v>
      </c>
      <c r="J50" s="40">
        <f>SUM(K9:K11)</f>
        <v>0</v>
      </c>
      <c r="K50" s="10"/>
      <c r="L50" s="72"/>
      <c r="N50" s="13"/>
      <c r="P50" s="13"/>
      <c r="Q50" s="25"/>
      <c r="R50" s="1"/>
    </row>
    <row r="51" spans="9:18" ht="12.75">
      <c r="I51" s="17" t="s">
        <v>45</v>
      </c>
      <c r="J51" s="40">
        <f>K14</f>
        <v>0</v>
      </c>
      <c r="K51" s="10"/>
      <c r="L51" s="72"/>
      <c r="Q51" s="25"/>
      <c r="R51" s="1"/>
    </row>
    <row r="52" spans="9:18" ht="12.75">
      <c r="I52" s="15" t="s">
        <v>55</v>
      </c>
      <c r="J52" s="44">
        <f>SUM(K20:K21)</f>
        <v>0</v>
      </c>
      <c r="P52" s="13"/>
      <c r="Q52" s="25"/>
      <c r="R52" s="1"/>
    </row>
    <row r="53" spans="9:18" ht="12.75">
      <c r="I53" s="15" t="s">
        <v>38</v>
      </c>
      <c r="J53" s="44">
        <f>SUM(K26:K37)</f>
        <v>0</v>
      </c>
      <c r="P53" s="13"/>
      <c r="Q53" s="19"/>
      <c r="R53" s="1"/>
    </row>
    <row r="54" spans="9:18" ht="12.75">
      <c r="I54" s="18" t="s">
        <v>6</v>
      </c>
      <c r="J54" s="24">
        <f>SUM(J42:J53)</f>
        <v>0</v>
      </c>
      <c r="K54" s="86"/>
      <c r="L54" s="13"/>
      <c r="N54" s="13"/>
      <c r="P54" s="13"/>
      <c r="R54" s="1"/>
    </row>
    <row r="55" spans="6:18" ht="12.75">
      <c r="F55" s="1"/>
      <c r="I55" s="36" t="s">
        <v>18</v>
      </c>
      <c r="J55" s="11"/>
      <c r="K55" s="22">
        <f>SUM(K42:K53)</f>
        <v>0</v>
      </c>
      <c r="L55" s="72"/>
      <c r="N55" s="46"/>
      <c r="P55" s="46"/>
      <c r="Q55" s="4"/>
      <c r="R55" s="1"/>
    </row>
    <row r="56" spans="6:18" ht="12.75">
      <c r="F56" s="1"/>
      <c r="I56" s="36" t="s">
        <v>19</v>
      </c>
      <c r="J56" s="11"/>
      <c r="K56" s="10"/>
      <c r="L56" s="13"/>
      <c r="N56" s="13"/>
      <c r="P56" s="13"/>
      <c r="Q56" s="4"/>
      <c r="R56" s="1"/>
    </row>
    <row r="57" spans="6:17" ht="12.75">
      <c r="F57" s="1"/>
      <c r="I57" s="21" t="s">
        <v>6</v>
      </c>
      <c r="J57" s="42">
        <f>J54+J55-J56</f>
        <v>0</v>
      </c>
      <c r="Q57" s="3"/>
    </row>
    <row r="58" spans="1:17" ht="12.75">
      <c r="A58" s="67"/>
      <c r="B58" s="67"/>
      <c r="C58" s="8"/>
      <c r="D58" s="13"/>
      <c r="E58" s="10"/>
      <c r="I58" s="36" t="s">
        <v>8</v>
      </c>
      <c r="J58" s="10"/>
      <c r="K58" s="49" t="s">
        <v>48</v>
      </c>
      <c r="L58" s="13"/>
      <c r="N58" s="13"/>
      <c r="P58" s="13"/>
      <c r="Q58" s="4"/>
    </row>
    <row r="59" spans="1:17" ht="12.75">
      <c r="A59" s="67"/>
      <c r="B59" s="67"/>
      <c r="C59" s="8"/>
      <c r="D59" s="13"/>
      <c r="E59" s="13"/>
      <c r="F59" s="38"/>
      <c r="I59" s="36" t="s">
        <v>20</v>
      </c>
      <c r="J59" s="10"/>
      <c r="K59" s="49"/>
      <c r="L59" s="13"/>
      <c r="N59" s="13"/>
      <c r="P59" s="13"/>
      <c r="Q59" s="4"/>
    </row>
    <row r="60" spans="1:16" ht="12.75">
      <c r="A60" s="67" t="s">
        <v>12</v>
      </c>
      <c r="B60" s="67"/>
      <c r="C60" s="8"/>
      <c r="D60" s="13"/>
      <c r="E60" s="13"/>
      <c r="F60" s="6" t="s">
        <v>11</v>
      </c>
      <c r="I60" s="21" t="s">
        <v>7</v>
      </c>
      <c r="J60" s="24">
        <f>J57-J58+J59</f>
        <v>0</v>
      </c>
      <c r="K60" s="37" t="s">
        <v>56</v>
      </c>
      <c r="L60" s="13"/>
      <c r="N60" s="13"/>
      <c r="P60" s="13"/>
    </row>
    <row r="61" ht="12.75">
      <c r="F61" s="2"/>
    </row>
    <row r="62" ht="12.75">
      <c r="F62" s="2"/>
    </row>
    <row r="63" ht="12.75">
      <c r="F63" s="2"/>
    </row>
    <row r="64" ht="12.75">
      <c r="F64" s="2"/>
    </row>
    <row r="65" ht="12.75">
      <c r="F65" s="2"/>
    </row>
    <row r="66" ht="12.75">
      <c r="F66" s="2"/>
    </row>
    <row r="67" ht="12.75">
      <c r="F67" s="2"/>
    </row>
    <row r="68" ht="12.75">
      <c r="F68" s="2"/>
    </row>
  </sheetData>
  <sheetProtection/>
  <printOptions gridLines="1"/>
  <pageMargins left="0.15" right="0.1" top="0.2" bottom="0.2" header="0.5" footer="0.5"/>
  <pageSetup horizontalDpi="300" verticalDpi="3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USL - Human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Jacquelene Robeck</dc:creator>
  <cp:keywords/>
  <dc:description/>
  <cp:lastModifiedBy>Information Technology</cp:lastModifiedBy>
  <cp:lastPrinted>2014-06-25T18:02:33Z</cp:lastPrinted>
  <dcterms:created xsi:type="dcterms:W3CDTF">1999-06-03T18:16:31Z</dcterms:created>
  <dcterms:modified xsi:type="dcterms:W3CDTF">2014-06-25T20:20:34Z</dcterms:modified>
  <cp:category/>
  <cp:version/>
  <cp:contentType/>
  <cp:contentStatus/>
</cp:coreProperties>
</file>